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ravuo.sharepoint.com/Shared Documents/Saravuo Consulting/1. Kiinteistösijoitukset/2.0 Espoo/Tapiola - 85,5m2/12. Investointilaskelma/"/>
    </mc:Choice>
  </mc:AlternateContent>
  <xr:revisionPtr revIDLastSave="0" documentId="14_{D604D0A4-FCDD-4FE6-AD6A-FDC31B4E4F21}" xr6:coauthVersionLast="47" xr6:coauthVersionMax="47" xr10:uidLastSave="{00000000-0000-0000-0000-000000000000}"/>
  <bookViews>
    <workbookView xWindow="-110" yWindow="-110" windowWidth="25820" windowHeight="15500" xr2:uid="{3C24FF36-F7E6-4828-9B85-07434B248400}"/>
  </bookViews>
  <sheets>
    <sheet name="Nettotuottolaskelma" sheetId="1" r:id="rId1"/>
  </sheets>
  <definedNames>
    <definedName name="_xlnm.Print_Area" localSheetId="0">Nettotuottolaskelma!$A$1:$I$52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D33" i="1"/>
  <c r="C34" i="1"/>
  <c r="C42" i="1"/>
  <c r="E27" i="1" l="1"/>
  <c r="E26" i="1" l="1"/>
  <c r="E24" i="1" s="1"/>
  <c r="C27" i="1"/>
  <c r="C26" i="1"/>
  <c r="C24" i="1" l="1"/>
  <c r="F27" i="1"/>
  <c r="F26" i="1"/>
  <c r="D27" i="1"/>
  <c r="F24" i="1" l="1"/>
  <c r="G26" i="1"/>
  <c r="G27" i="1"/>
  <c r="D26" i="1"/>
  <c r="G24" i="1" l="1"/>
  <c r="C45" i="1" s="1"/>
  <c r="C33" i="1" l="1"/>
</calcChain>
</file>

<file path=xl/sharedStrings.xml><?xml version="1.0" encoding="utf-8"?>
<sst xmlns="http://schemas.openxmlformats.org/spreadsheetml/2006/main" count="50" uniqueCount="46">
  <si>
    <t>Osoite</t>
  </si>
  <si>
    <t>Yhtiö</t>
  </si>
  <si>
    <t>Liiketila</t>
  </si>
  <si>
    <t>Eur/v</t>
  </si>
  <si>
    <t>Bruttovuokra</t>
  </si>
  <si>
    <t>Eur/kk</t>
  </si>
  <si>
    <t>Tuotto %</t>
  </si>
  <si>
    <t>Velaton kauppahinta</t>
  </si>
  <si>
    <t>Nettotuotto</t>
  </si>
  <si>
    <t>Käyttötarkoitus</t>
  </si>
  <si>
    <t>Vuokrasopimus</t>
  </si>
  <si>
    <t>Muut kulut</t>
  </si>
  <si>
    <t>Indeksi</t>
  </si>
  <si>
    <t>Revontulentie 1, Espoo</t>
  </si>
  <si>
    <t xml:space="preserve">Asunto Oy Espoon Revontuli </t>
  </si>
  <si>
    <t>LH 2 + 2 Autohallipaikkaa (AH1 ja AH 13)</t>
  </si>
  <si>
    <t>Liiketila, toimisto</t>
  </si>
  <si>
    <t>Vuokralainen vastaa: Vesi, jätehuolto, sähkö, tietoliikenne</t>
  </si>
  <si>
    <t>Eur/m2/kk</t>
  </si>
  <si>
    <t>Pinta-ala, m2</t>
  </si>
  <si>
    <t>Autohalli, 2 kpl</t>
  </si>
  <si>
    <t>Vuokralainen</t>
  </si>
  <si>
    <t>Osakelaina (LH 2) osuus</t>
  </si>
  <si>
    <t>** Omistaja on maksanut etukäteen 3 kk extra hoito ja pääomavastikkeet taloyhtiölle ja nämä lisätään kauppahintaan.</t>
  </si>
  <si>
    <t>Rahoitussopimus</t>
  </si>
  <si>
    <t>SIJOITUSKOHDE TAPIOLASSA</t>
  </si>
  <si>
    <t>Tilitoimisto Melco, 20 vuotta toiminut vakavarainen yritys</t>
  </si>
  <si>
    <t>Yhteensä</t>
  </si>
  <si>
    <t>Rakennusvuosi</t>
  </si>
  <si>
    <t>Määräaikainen 31.12.2029 + jatkuu 6 kk irtisanomisajalla</t>
  </si>
  <si>
    <r>
      <t>(85,5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ei sisällä autopaikkoja)</t>
    </r>
  </si>
  <si>
    <t>Tilitoimisto Melco Oy, 2056525-2</t>
  </si>
  <si>
    <t>* Tila ei ole merkitty taloyhtiön tiedoissa arvonlisäverolliseen käyttöön ja tämän takia hoitovastikkeesta ei ole eroteltu alv:tä</t>
  </si>
  <si>
    <t>Hoitovastike *</t>
  </si>
  <si>
    <t>Asuntolainan marginaali</t>
  </si>
  <si>
    <t>Laina sidottu 12kk euribor</t>
  </si>
  <si>
    <t>(28.4.)</t>
  </si>
  <si>
    <t>Asuntolainan korko, Eur ~</t>
  </si>
  <si>
    <t>Kauppahinta</t>
  </si>
  <si>
    <t>Autohalli, 2kpl</t>
  </si>
  <si>
    <t>Eur / m2</t>
  </si>
  <si>
    <t>27 000 / kpl</t>
  </si>
  <si>
    <t>*** Autohallipaikoista on tehty kauppoja Tapiolassa noin 27 000 Eur / kpl hinnalla.</t>
  </si>
  <si>
    <t>Nettotuotto 1.1.2024, Alv 0</t>
  </si>
  <si>
    <t>Vuokraan voi tehdä indeksikorotuksen aikaisintaan 31.12.2029</t>
  </si>
  <si>
    <t xml:space="preserve">6 vuoden määräaikainen vuokrasopimus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</si>
</sst>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#,##0_ ;\-#,##0\ "/>
    <numFmt numFmtId="166" formatCode="#,##0.0"/>
    <numFmt numFmtId="167" formatCode="_-* #,##0\ _€_-;\-* #,##0\ _€_-;_-* &quot;-&quot;??\ _€_-;_-@_-"/>
    <numFmt numFmtId="168" formatCode="0.0\ %"/>
    <numFmt numFmtId="169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2" fillId="2" borderId="0" xfId="0" applyFont="1" applyFill="1"/>
    <xf numFmtId="3" fontId="0" fillId="2" borderId="0" xfId="1" applyNumberFormat="1" applyFont="1" applyFill="1" applyAlignment="1">
      <alignment horizontal="left"/>
    </xf>
    <xf numFmtId="167" fontId="0" fillId="2" borderId="0" xfId="1" applyNumberFormat="1" applyFont="1" applyFill="1"/>
    <xf numFmtId="167" fontId="0" fillId="2" borderId="0" xfId="1" applyNumberFormat="1" applyFont="1" applyFill="1" applyBorder="1"/>
    <xf numFmtId="165" fontId="0" fillId="2" borderId="0" xfId="1" applyNumberFormat="1" applyFont="1" applyFill="1" applyBorder="1" applyAlignment="1">
      <alignment horizontal="left"/>
    </xf>
    <xf numFmtId="0" fontId="0" fillId="2" borderId="0" xfId="0" applyFill="1" applyAlignment="1">
      <alignment horizontal="right"/>
    </xf>
    <xf numFmtId="165" fontId="2" fillId="2" borderId="0" xfId="1" applyNumberFormat="1" applyFont="1" applyFill="1" applyBorder="1" applyAlignment="1">
      <alignment horizontal="left"/>
    </xf>
    <xf numFmtId="165" fontId="0" fillId="2" borderId="0" xfId="0" applyNumberFormat="1" applyFill="1"/>
    <xf numFmtId="165" fontId="2" fillId="2" borderId="0" xfId="0" applyNumberFormat="1" applyFont="1" applyFill="1" applyAlignment="1">
      <alignment horizontal="left"/>
    </xf>
    <xf numFmtId="3" fontId="0" fillId="2" borderId="0" xfId="1" applyNumberFormat="1" applyFont="1" applyFill="1" applyBorder="1" applyAlignment="1">
      <alignment horizontal="left"/>
    </xf>
    <xf numFmtId="168" fontId="0" fillId="2" borderId="0" xfId="2" applyNumberFormat="1" applyFont="1" applyFill="1" applyBorder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165" fontId="0" fillId="3" borderId="2" xfId="1" applyNumberFormat="1" applyFont="1" applyFill="1" applyBorder="1" applyAlignment="1">
      <alignment horizontal="right"/>
    </xf>
    <xf numFmtId="165" fontId="0" fillId="3" borderId="1" xfId="1" applyNumberFormat="1" applyFont="1" applyFill="1" applyBorder="1" applyAlignment="1">
      <alignment horizontal="right"/>
    </xf>
    <xf numFmtId="0" fontId="2" fillId="2" borderId="2" xfId="0" applyFont="1" applyFill="1" applyBorder="1"/>
    <xf numFmtId="0" fontId="2" fillId="2" borderId="1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/>
    <xf numFmtId="3" fontId="3" fillId="2" borderId="0" xfId="1" applyNumberFormat="1" applyFont="1" applyFill="1" applyAlignment="1">
      <alignment horizontal="left"/>
    </xf>
    <xf numFmtId="166" fontId="3" fillId="2" borderId="0" xfId="1" applyNumberFormat="1" applyFont="1" applyFill="1" applyAlignment="1">
      <alignment horizontal="left"/>
    </xf>
    <xf numFmtId="0" fontId="6" fillId="2" borderId="0" xfId="0" applyFont="1" applyFill="1"/>
    <xf numFmtId="166" fontId="5" fillId="2" borderId="0" xfId="1" applyNumberFormat="1" applyFont="1" applyFill="1" applyAlignment="1">
      <alignment horizontal="left"/>
    </xf>
    <xf numFmtId="3" fontId="5" fillId="2" borderId="0" xfId="1" applyNumberFormat="1" applyFont="1" applyFill="1" applyAlignment="1">
      <alignment horizontal="left"/>
    </xf>
    <xf numFmtId="169" fontId="0" fillId="3" borderId="2" xfId="1" applyNumberFormat="1" applyFont="1" applyFill="1" applyBorder="1" applyAlignment="1">
      <alignment horizontal="left"/>
    </xf>
    <xf numFmtId="165" fontId="0" fillId="2" borderId="0" xfId="1" applyNumberFormat="1" applyFont="1" applyFill="1" applyBorder="1" applyAlignment="1">
      <alignment horizontal="right"/>
    </xf>
    <xf numFmtId="169" fontId="2" fillId="3" borderId="2" xfId="1" applyNumberFormat="1" applyFont="1" applyFill="1" applyBorder="1" applyAlignment="1">
      <alignment horizontal="left"/>
    </xf>
    <xf numFmtId="165" fontId="2" fillId="3" borderId="2" xfId="1" applyNumberFormat="1" applyFont="1" applyFill="1" applyBorder="1" applyAlignment="1">
      <alignment horizontal="right"/>
    </xf>
    <xf numFmtId="165" fontId="2" fillId="3" borderId="1" xfId="1" applyNumberFormat="1" applyFont="1" applyFill="1" applyBorder="1" applyAlignment="1">
      <alignment horizontal="right"/>
    </xf>
    <xf numFmtId="165" fontId="2" fillId="3" borderId="1" xfId="1" applyNumberFormat="1" applyFont="1" applyFill="1" applyBorder="1" applyAlignment="1">
      <alignment horizontal="left"/>
    </xf>
    <xf numFmtId="0" fontId="0" fillId="3" borderId="7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6" fillId="2" borderId="0" xfId="0" quotePrefix="1" applyFont="1" applyFill="1"/>
    <xf numFmtId="0" fontId="2" fillId="2" borderId="8" xfId="0" applyFont="1" applyFill="1" applyBorder="1"/>
    <xf numFmtId="169" fontId="2" fillId="3" borderId="8" xfId="1" applyNumberFormat="1" applyFont="1" applyFill="1" applyBorder="1" applyAlignment="1">
      <alignment horizontal="left"/>
    </xf>
    <xf numFmtId="165" fontId="2" fillId="3" borderId="9" xfId="0" applyNumberFormat="1" applyFont="1" applyFill="1" applyBorder="1"/>
    <xf numFmtId="165" fontId="2" fillId="3" borderId="10" xfId="0" applyNumberFormat="1" applyFont="1" applyFill="1" applyBorder="1"/>
    <xf numFmtId="165" fontId="2" fillId="3" borderId="2" xfId="0" applyNumberFormat="1" applyFont="1" applyFill="1" applyBorder="1"/>
    <xf numFmtId="169" fontId="0" fillId="3" borderId="7" xfId="1" applyNumberFormat="1" applyFont="1" applyFill="1" applyBorder="1" applyAlignment="1">
      <alignment horizontal="left"/>
    </xf>
    <xf numFmtId="165" fontId="0" fillId="3" borderId="7" xfId="1" applyNumberFormat="1" applyFont="1" applyFill="1" applyBorder="1" applyAlignment="1">
      <alignment horizontal="right"/>
    </xf>
    <xf numFmtId="165" fontId="0" fillId="3" borderId="6" xfId="1" applyNumberFormat="1" applyFont="1" applyFill="1" applyBorder="1" applyAlignment="1">
      <alignment horizontal="right"/>
    </xf>
    <xf numFmtId="165" fontId="2" fillId="3" borderId="4" xfId="0" applyNumberFormat="1" applyFont="1" applyFill="1" applyBorder="1"/>
    <xf numFmtId="165" fontId="2" fillId="3" borderId="11" xfId="0" applyNumberFormat="1" applyFont="1" applyFill="1" applyBorder="1"/>
    <xf numFmtId="165" fontId="2" fillId="3" borderId="12" xfId="0" applyNumberFormat="1" applyFont="1" applyFill="1" applyBorder="1"/>
    <xf numFmtId="165" fontId="2" fillId="3" borderId="12" xfId="0" applyNumberFormat="1" applyFont="1" applyFill="1" applyBorder="1" applyAlignment="1">
      <alignment horizontal="right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4" xfId="0" applyFont="1" applyFill="1" applyBorder="1" applyAlignment="1">
      <alignment horizontal="left"/>
    </xf>
    <xf numFmtId="0" fontId="8" fillId="2" borderId="0" xfId="0" quotePrefix="1" applyFont="1" applyFill="1"/>
    <xf numFmtId="3" fontId="4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2" borderId="0" xfId="0" applyFont="1" applyFill="1" applyAlignment="1">
      <alignment wrapText="1"/>
    </xf>
    <xf numFmtId="0" fontId="0" fillId="0" borderId="0" xfId="0" applyFont="1" applyAlignment="1"/>
    <xf numFmtId="169" fontId="0" fillId="3" borderId="2" xfId="1" applyNumberFormat="1" applyFont="1" applyFill="1" applyBorder="1" applyAlignment="1">
      <alignment horizontal="right"/>
    </xf>
    <xf numFmtId="169" fontId="0" fillId="3" borderId="2" xfId="1" quotePrefix="1" applyNumberFormat="1" applyFont="1" applyFill="1" applyBorder="1" applyAlignment="1">
      <alignment horizontal="right"/>
    </xf>
    <xf numFmtId="169" fontId="2" fillId="3" borderId="2" xfId="1" applyNumberFormat="1" applyFont="1" applyFill="1" applyBorder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10" fillId="2" borderId="0" xfId="0" applyFont="1" applyFill="1"/>
    <xf numFmtId="10" fontId="5" fillId="2" borderId="0" xfId="2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right"/>
    </xf>
    <xf numFmtId="14" fontId="5" fillId="2" borderId="0" xfId="0" applyNumberFormat="1" applyFont="1" applyFill="1"/>
    <xf numFmtId="3" fontId="10" fillId="2" borderId="0" xfId="0" applyNumberFormat="1" applyFont="1" applyFill="1" applyAlignment="1">
      <alignment horizontal="right"/>
    </xf>
    <xf numFmtId="168" fontId="4" fillId="2" borderId="0" xfId="2" applyNumberFormat="1" applyFont="1" applyFill="1" applyAlignment="1">
      <alignment horizontal="right"/>
    </xf>
    <xf numFmtId="10" fontId="10" fillId="2" borderId="0" xfId="2" applyNumberFormat="1" applyFont="1" applyFill="1" applyAlignment="1">
      <alignment horizontal="right"/>
    </xf>
    <xf numFmtId="3" fontId="10" fillId="2" borderId="0" xfId="1" applyNumberFormat="1" applyFont="1" applyFill="1" applyAlignment="1">
      <alignment horizontal="right"/>
    </xf>
    <xf numFmtId="3" fontId="10" fillId="2" borderId="0" xfId="0" applyNumberFormat="1" applyFont="1" applyFill="1"/>
    <xf numFmtId="0" fontId="5" fillId="2" borderId="0" xfId="0" applyFont="1" applyFill="1" applyAlignment="1">
      <alignment horizontal="right"/>
    </xf>
    <xf numFmtId="3" fontId="5" fillId="2" borderId="0" xfId="1" applyNumberFormat="1" applyFont="1" applyFill="1" applyAlignment="1">
      <alignment horizontal="right"/>
    </xf>
    <xf numFmtId="0" fontId="11" fillId="2" borderId="0" xfId="0" applyFont="1" applyFill="1"/>
  </cellXfs>
  <cellStyles count="3">
    <cellStyle name="Normaali" xfId="0" builtinId="0"/>
    <cellStyle name="Pilkku" xfId="1" builtinId="3"/>
    <cellStyle name="Prosentti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CA53A-D1F7-48C8-BA71-456F8CBCA8F3}">
  <dimension ref="A1:J54"/>
  <sheetViews>
    <sheetView tabSelected="1" view="pageBreakPreview" zoomScale="161" zoomScaleNormal="115" zoomScaleSheetLayoutView="110" workbookViewId="0">
      <selection activeCell="G34" sqref="G34"/>
    </sheetView>
  </sheetViews>
  <sheetFormatPr defaultColWidth="8.7265625" defaultRowHeight="14.5" x14ac:dyDescent="0.35"/>
  <cols>
    <col min="1" max="1" width="13" style="1" customWidth="1"/>
    <col min="2" max="2" width="22.6328125" style="1" customWidth="1"/>
    <col min="3" max="3" width="15.1796875" style="1" customWidth="1"/>
    <col min="4" max="4" width="12.54296875" style="1" customWidth="1"/>
    <col min="5" max="5" width="14.08984375" style="1" customWidth="1"/>
    <col min="6" max="6" width="12.81640625" style="1" customWidth="1"/>
    <col min="7" max="7" width="10.54296875" style="1" customWidth="1"/>
    <col min="8" max="8" width="10.453125" style="1" customWidth="1"/>
    <col min="9" max="9" width="20.6328125" style="1" customWidth="1"/>
    <col min="10" max="10" width="10.453125" style="1" bestFit="1" customWidth="1"/>
    <col min="11" max="11" width="11.453125" style="1" bestFit="1" customWidth="1"/>
    <col min="12" max="16384" width="8.7265625" style="1"/>
  </cols>
  <sheetData>
    <row r="1" spans="2:10" ht="7" customHeight="1" x14ac:dyDescent="0.35"/>
    <row r="2" spans="2:10" ht="22" customHeight="1" x14ac:dyDescent="0.55000000000000004">
      <c r="B2" s="76" t="s">
        <v>25</v>
      </c>
    </row>
    <row r="3" spans="2:10" ht="22" customHeight="1" x14ac:dyDescent="0.45">
      <c r="B3" s="25"/>
    </row>
    <row r="4" spans="2:10" ht="22" customHeight="1" x14ac:dyDescent="0.45">
      <c r="B4" s="52"/>
    </row>
    <row r="5" spans="2:10" ht="22" customHeight="1" x14ac:dyDescent="0.45">
      <c r="B5" s="36" t="s">
        <v>45</v>
      </c>
    </row>
    <row r="6" spans="2:10" ht="22" customHeight="1" x14ac:dyDescent="0.35"/>
    <row r="7" spans="2:10" ht="22" customHeight="1" x14ac:dyDescent="0.45">
      <c r="B7" s="36" t="s">
        <v>26</v>
      </c>
    </row>
    <row r="8" spans="2:10" ht="22" customHeight="1" x14ac:dyDescent="0.35"/>
    <row r="9" spans="2:10" x14ac:dyDescent="0.35">
      <c r="B9" s="2" t="s">
        <v>0</v>
      </c>
      <c r="C9" s="1" t="s">
        <v>13</v>
      </c>
      <c r="F9" s="21"/>
      <c r="G9" s="6"/>
    </row>
    <row r="10" spans="2:10" x14ac:dyDescent="0.35">
      <c r="B10" s="2" t="s">
        <v>1</v>
      </c>
      <c r="C10" s="1" t="s">
        <v>14</v>
      </c>
      <c r="F10" s="22"/>
      <c r="G10" s="6"/>
      <c r="J10" s="6"/>
    </row>
    <row r="11" spans="2:10" x14ac:dyDescent="0.35">
      <c r="B11" s="2" t="s">
        <v>28</v>
      </c>
      <c r="C11" s="19">
        <v>2015</v>
      </c>
      <c r="F11" s="22"/>
      <c r="G11" s="6"/>
      <c r="J11" s="6"/>
    </row>
    <row r="12" spans="2:10" x14ac:dyDescent="0.35">
      <c r="B12" s="2" t="s">
        <v>2</v>
      </c>
      <c r="C12" s="1" t="s">
        <v>15</v>
      </c>
      <c r="F12" s="22"/>
      <c r="G12" s="6"/>
      <c r="J12" s="6"/>
    </row>
    <row r="13" spans="2:10" ht="16.5" x14ac:dyDescent="0.35">
      <c r="B13" s="2" t="s">
        <v>19</v>
      </c>
      <c r="C13" s="19">
        <v>85.5</v>
      </c>
      <c r="D13" s="1" t="s">
        <v>30</v>
      </c>
      <c r="F13" s="23"/>
      <c r="G13" s="6"/>
      <c r="H13" s="7"/>
      <c r="J13" s="6"/>
    </row>
    <row r="14" spans="2:10" x14ac:dyDescent="0.35">
      <c r="B14" s="2" t="s">
        <v>9</v>
      </c>
      <c r="C14" s="1" t="s">
        <v>16</v>
      </c>
      <c r="D14" s="4"/>
      <c r="E14" s="4"/>
      <c r="F14" s="24"/>
      <c r="G14" s="8"/>
      <c r="H14" s="5"/>
      <c r="J14" s="9"/>
    </row>
    <row r="15" spans="2:10" x14ac:dyDescent="0.35">
      <c r="B15" s="2" t="s">
        <v>21</v>
      </c>
      <c r="C15" s="57" t="s">
        <v>31</v>
      </c>
      <c r="D15" s="58"/>
      <c r="E15" s="58"/>
      <c r="F15" s="24"/>
      <c r="G15" s="8"/>
      <c r="H15" s="5"/>
      <c r="J15" s="9"/>
    </row>
    <row r="16" spans="2:10" x14ac:dyDescent="0.35">
      <c r="B16" s="2" t="s">
        <v>10</v>
      </c>
      <c r="C16" s="1" t="s">
        <v>29</v>
      </c>
      <c r="D16" s="4"/>
      <c r="E16" s="4"/>
      <c r="F16" s="24"/>
      <c r="G16" s="8"/>
      <c r="H16" s="5"/>
      <c r="J16" s="9"/>
    </row>
    <row r="17" spans="1:10" x14ac:dyDescent="0.35">
      <c r="B17" s="2" t="s">
        <v>11</v>
      </c>
      <c r="C17" s="26" t="s">
        <v>17</v>
      </c>
      <c r="D17" s="4"/>
      <c r="E17" s="4"/>
      <c r="G17" s="8"/>
      <c r="H17" s="5"/>
      <c r="J17" s="9"/>
    </row>
    <row r="18" spans="1:10" x14ac:dyDescent="0.35">
      <c r="B18" s="2" t="s">
        <v>12</v>
      </c>
      <c r="C18" s="27" t="s">
        <v>44</v>
      </c>
      <c r="D18" s="4"/>
      <c r="E18" s="4"/>
      <c r="G18" s="6"/>
    </row>
    <row r="19" spans="1:10" x14ac:dyDescent="0.35">
      <c r="B19" s="20"/>
      <c r="C19" s="3"/>
      <c r="D19" s="4"/>
      <c r="E19" s="4"/>
      <c r="F19" s="2"/>
      <c r="G19" s="10"/>
    </row>
    <row r="20" spans="1:10" x14ac:dyDescent="0.35">
      <c r="B20" s="20"/>
      <c r="C20" s="3"/>
      <c r="D20" s="4"/>
      <c r="E20" s="4"/>
      <c r="F20" s="2"/>
      <c r="G20" s="10"/>
    </row>
    <row r="21" spans="1:10" x14ac:dyDescent="0.35">
      <c r="B21" s="39"/>
      <c r="C21" s="47" t="s">
        <v>43</v>
      </c>
      <c r="D21" s="48"/>
      <c r="E21" s="34"/>
      <c r="F21" s="34"/>
      <c r="G21" s="35"/>
    </row>
    <row r="22" spans="1:10" x14ac:dyDescent="0.35">
      <c r="B22" s="46"/>
      <c r="C22" s="49" t="s">
        <v>4</v>
      </c>
      <c r="D22" s="50"/>
      <c r="E22" s="51" t="s">
        <v>33</v>
      </c>
      <c r="F22" s="55" t="s">
        <v>8</v>
      </c>
      <c r="G22" s="56"/>
      <c r="H22" s="10"/>
    </row>
    <row r="23" spans="1:10" ht="14.5" customHeight="1" x14ac:dyDescent="0.35">
      <c r="B23" s="40"/>
      <c r="C23" s="37" t="s">
        <v>5</v>
      </c>
      <c r="D23" s="17" t="s">
        <v>18</v>
      </c>
      <c r="E23" s="13" t="s">
        <v>5</v>
      </c>
      <c r="F23" s="18" t="s">
        <v>5</v>
      </c>
      <c r="G23" s="14" t="s">
        <v>3</v>
      </c>
      <c r="H23" s="10"/>
    </row>
    <row r="24" spans="1:10" x14ac:dyDescent="0.35">
      <c r="B24" s="45" t="s">
        <v>27</v>
      </c>
      <c r="C24" s="38">
        <f>C26+C27</f>
        <v>2713.93</v>
      </c>
      <c r="D24" s="30"/>
      <c r="E24" s="61">
        <f>E26+E27</f>
        <v>486.04</v>
      </c>
      <c r="F24" s="31">
        <f>C24-E24</f>
        <v>2227.89</v>
      </c>
      <c r="G24" s="32">
        <f>F24*12</f>
        <v>26734.68</v>
      </c>
      <c r="H24" s="10"/>
    </row>
    <row r="25" spans="1:10" x14ac:dyDescent="0.35">
      <c r="B25" s="41"/>
      <c r="C25" s="42"/>
      <c r="D25" s="42"/>
      <c r="E25" s="43"/>
      <c r="F25" s="43"/>
      <c r="G25" s="44"/>
      <c r="H25" s="10"/>
    </row>
    <row r="26" spans="1:10" x14ac:dyDescent="0.35">
      <c r="B26" s="33" t="s">
        <v>2</v>
      </c>
      <c r="C26" s="28">
        <f>2431.97</f>
        <v>2431.9699999999998</v>
      </c>
      <c r="D26" s="28">
        <f>C26/C13</f>
        <v>28.444093567251461</v>
      </c>
      <c r="E26" s="59">
        <f>427.5</f>
        <v>427.5</v>
      </c>
      <c r="F26" s="15">
        <f>C26-E26</f>
        <v>2004.4699999999998</v>
      </c>
      <c r="G26" s="16">
        <f>F26*12</f>
        <v>24053.64</v>
      </c>
      <c r="H26" s="10"/>
    </row>
    <row r="27" spans="1:10" x14ac:dyDescent="0.35">
      <c r="B27" s="33" t="s">
        <v>20</v>
      </c>
      <c r="C27" s="28">
        <f>140.98*2</f>
        <v>281.95999999999998</v>
      </c>
      <c r="D27" s="28">
        <f>124.14*1.04</f>
        <v>129.10560000000001</v>
      </c>
      <c r="E27" s="60">
        <f>29.27*2</f>
        <v>58.54</v>
      </c>
      <c r="F27" s="15">
        <f>C27-E27</f>
        <v>223.42</v>
      </c>
      <c r="G27" s="16">
        <f>F27*12</f>
        <v>2681.04</v>
      </c>
      <c r="H27" s="10"/>
    </row>
    <row r="28" spans="1:10" x14ac:dyDescent="0.35">
      <c r="A28" s="6"/>
      <c r="B28" s="6"/>
      <c r="C28" s="6"/>
      <c r="D28" s="29"/>
      <c r="E28" s="29"/>
      <c r="F28" s="29"/>
      <c r="H28" s="10"/>
    </row>
    <row r="29" spans="1:10" x14ac:dyDescent="0.35">
      <c r="A29" s="2"/>
      <c r="C29" s="11"/>
      <c r="D29" s="12"/>
    </row>
    <row r="30" spans="1:10" x14ac:dyDescent="0.35">
      <c r="A30" s="2"/>
      <c r="B30" s="21"/>
      <c r="C30" s="70"/>
      <c r="E30" s="22"/>
      <c r="F30" s="22"/>
    </row>
    <row r="31" spans="1:10" x14ac:dyDescent="0.35">
      <c r="B31" s="64" t="s">
        <v>6</v>
      </c>
      <c r="C31" s="71">
        <v>5.7500000000000002E-2</v>
      </c>
      <c r="D31" s="72"/>
      <c r="E31" s="22"/>
      <c r="F31" s="22"/>
    </row>
    <row r="32" spans="1:10" x14ac:dyDescent="0.35">
      <c r="B32" s="64" t="s">
        <v>7</v>
      </c>
      <c r="C32" s="72">
        <f>G24/C31</f>
        <v>464950.95652173914</v>
      </c>
      <c r="D32" s="74" t="s">
        <v>40</v>
      </c>
      <c r="F32" s="22"/>
    </row>
    <row r="33" spans="2:9" x14ac:dyDescent="0.35">
      <c r="B33" s="64" t="s">
        <v>2</v>
      </c>
      <c r="C33" s="69">
        <f>C32-C34</f>
        <v>410950.95652173914</v>
      </c>
      <c r="D33" s="75">
        <f>C33/85.5</f>
        <v>4806.4439359267735</v>
      </c>
      <c r="E33" s="69"/>
      <c r="F33" s="22"/>
    </row>
    <row r="34" spans="2:9" x14ac:dyDescent="0.35">
      <c r="B34" s="64" t="s">
        <v>39</v>
      </c>
      <c r="C34" s="69">
        <f>2*27000</f>
        <v>54000</v>
      </c>
      <c r="D34" s="75" t="s">
        <v>41</v>
      </c>
      <c r="E34" s="69"/>
      <c r="F34" s="22"/>
    </row>
    <row r="35" spans="2:9" x14ac:dyDescent="0.35">
      <c r="D35" s="64"/>
      <c r="E35" s="73"/>
      <c r="F35" s="22"/>
    </row>
    <row r="36" spans="2:9" x14ac:dyDescent="0.35">
      <c r="D36" s="66"/>
      <c r="E36" s="69"/>
      <c r="F36" s="22"/>
    </row>
    <row r="37" spans="2:9" x14ac:dyDescent="0.35">
      <c r="E37" s="22"/>
      <c r="F37" s="22"/>
    </row>
    <row r="38" spans="2:9" x14ac:dyDescent="0.35">
      <c r="E38" s="22"/>
      <c r="F38" s="22"/>
    </row>
    <row r="39" spans="2:9" x14ac:dyDescent="0.35">
      <c r="B39" s="64" t="s">
        <v>22</v>
      </c>
      <c r="C39" s="69">
        <v>36289</v>
      </c>
      <c r="D39" s="54"/>
      <c r="E39" s="22"/>
      <c r="F39" s="22"/>
    </row>
    <row r="40" spans="2:9" x14ac:dyDescent="0.35">
      <c r="B40" s="64" t="s">
        <v>34</v>
      </c>
      <c r="C40" s="65">
        <v>5.0000000000000001E-3</v>
      </c>
      <c r="E40" s="22"/>
      <c r="F40" s="22"/>
    </row>
    <row r="41" spans="2:9" x14ac:dyDescent="0.35">
      <c r="B41" s="64" t="s">
        <v>35</v>
      </c>
      <c r="C41" s="65">
        <v>3.8800000000000001E-2</v>
      </c>
      <c r="D41" s="66" t="s">
        <v>36</v>
      </c>
      <c r="E41" s="22"/>
      <c r="F41" s="22"/>
    </row>
    <row r="42" spans="2:9" x14ac:dyDescent="0.35">
      <c r="B42" s="64" t="s">
        <v>37</v>
      </c>
      <c r="C42" s="67">
        <f>C39*(C40+C41)</f>
        <v>1589.4582</v>
      </c>
      <c r="D42" s="22"/>
      <c r="E42" s="22"/>
      <c r="F42" s="22"/>
    </row>
    <row r="43" spans="2:9" x14ac:dyDescent="0.35">
      <c r="B43" s="64" t="s">
        <v>24</v>
      </c>
      <c r="C43" s="68">
        <v>51254</v>
      </c>
      <c r="D43" s="22"/>
      <c r="F43" s="22"/>
    </row>
    <row r="44" spans="2:9" x14ac:dyDescent="0.35">
      <c r="F44" s="22"/>
    </row>
    <row r="45" spans="2:9" x14ac:dyDescent="0.35">
      <c r="B45" s="64" t="s">
        <v>38</v>
      </c>
      <c r="C45" s="69">
        <f>C32-C39</f>
        <v>428661.95652173914</v>
      </c>
      <c r="F45" s="22"/>
    </row>
    <row r="46" spans="2:9" x14ac:dyDescent="0.35">
      <c r="F46" s="22"/>
    </row>
    <row r="47" spans="2:9" x14ac:dyDescent="0.35">
      <c r="B47" s="21"/>
      <c r="C47" s="53"/>
      <c r="D47" s="22"/>
      <c r="E47" s="22"/>
      <c r="F47" s="22"/>
    </row>
    <row r="48" spans="2:9" x14ac:dyDescent="0.35">
      <c r="B48" s="62" t="s">
        <v>32</v>
      </c>
      <c r="C48" s="63"/>
      <c r="D48" s="63"/>
      <c r="E48" s="63"/>
      <c r="F48" s="63"/>
      <c r="G48" s="63"/>
      <c r="H48" s="63"/>
      <c r="I48" s="63"/>
    </row>
    <row r="49" spans="2:9" x14ac:dyDescent="0.35">
      <c r="B49" s="62" t="s">
        <v>23</v>
      </c>
      <c r="C49" s="62"/>
      <c r="D49" s="62"/>
      <c r="E49" s="62"/>
      <c r="F49" s="62"/>
      <c r="G49" s="62"/>
      <c r="H49" s="62"/>
      <c r="I49" s="62"/>
    </row>
    <row r="50" spans="2:9" x14ac:dyDescent="0.35">
      <c r="B50" s="62" t="s">
        <v>42</v>
      </c>
      <c r="C50" s="62"/>
      <c r="D50" s="62"/>
      <c r="E50" s="62"/>
      <c r="F50" s="62"/>
      <c r="G50" s="62"/>
      <c r="H50" s="62"/>
      <c r="I50" s="62"/>
    </row>
    <row r="51" spans="2:9" x14ac:dyDescent="0.35">
      <c r="B51" s="22"/>
      <c r="C51" s="22"/>
      <c r="D51" s="22"/>
      <c r="E51" s="22"/>
      <c r="F51" s="22"/>
    </row>
    <row r="52" spans="2:9" x14ac:dyDescent="0.35">
      <c r="B52" s="22"/>
      <c r="C52" s="22"/>
      <c r="D52" s="22"/>
      <c r="E52" s="22"/>
      <c r="F52" s="22"/>
    </row>
    <row r="53" spans="2:9" x14ac:dyDescent="0.35">
      <c r="B53" s="22"/>
      <c r="C53" s="22"/>
      <c r="D53" s="22"/>
      <c r="E53" s="22"/>
      <c r="F53" s="22"/>
    </row>
    <row r="54" spans="2:9" x14ac:dyDescent="0.35">
      <c r="B54" s="22"/>
      <c r="C54" s="22"/>
      <c r="D54" s="22"/>
      <c r="E54" s="22"/>
      <c r="F54" s="22"/>
    </row>
  </sheetData>
  <mergeCells count="2">
    <mergeCell ref="F22:G22"/>
    <mergeCell ref="C15:E15"/>
  </mergeCells>
  <phoneticPr fontId="7" type="noConversion"/>
  <pageMargins left="0.7" right="0.7" top="0.75" bottom="0.75" header="0.3" footer="0.3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013b0a3-ca08-4f52-88d5-c52873474314" xsi:nil="true"/>
    <lcf76f155ced4ddcb4097134ff3c332f xmlns="f09185d5-c2ff-40e8-abcf-5665c933b63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B5257754976A4796BA2F7C6F9C645C" ma:contentTypeVersion="19" ma:contentTypeDescription="Create a new document." ma:contentTypeScope="" ma:versionID="c2bcbc143e00634123c65e6d148f234c">
  <xsd:schema xmlns:xsd="http://www.w3.org/2001/XMLSchema" xmlns:xs="http://www.w3.org/2001/XMLSchema" xmlns:p="http://schemas.microsoft.com/office/2006/metadata/properties" xmlns:ns2="1013b0a3-ca08-4f52-88d5-c52873474314" xmlns:ns3="f09185d5-c2ff-40e8-abcf-5665c933b63a" targetNamespace="http://schemas.microsoft.com/office/2006/metadata/properties" ma:root="true" ma:fieldsID="0e98f8b4707b4c1ab57e43b2b1ef4384" ns2:_="" ns3:_="">
    <xsd:import namespace="1013b0a3-ca08-4f52-88d5-c52873474314"/>
    <xsd:import namespace="f09185d5-c2ff-40e8-abcf-5665c933b63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3b0a3-ca08-4f52-88d5-c528734743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c446ccc-2aca-47f5-aa3b-08d031d3edde}" ma:internalName="TaxCatchAll" ma:showField="CatchAllData" ma:web="1013b0a3-ca08-4f52-88d5-c528734743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185d5-c2ff-40e8-abcf-5665c933b6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4d4460a-1327-4420-87e6-71c8b9b5a5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8BF467-C566-488F-876F-42B517032207}">
  <ds:schemaRefs>
    <ds:schemaRef ds:uri="http://purl.org/dc/terms/"/>
    <ds:schemaRef ds:uri="http://schemas.openxmlformats.org/package/2006/metadata/core-properties"/>
    <ds:schemaRef ds:uri="http://purl.org/dc/dcmitype/"/>
    <ds:schemaRef ds:uri="f09185d5-c2ff-40e8-abcf-5665c933b63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1013b0a3-ca08-4f52-88d5-c5287347431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D48777E-5A08-4883-BEFC-36F7E0C701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13b0a3-ca08-4f52-88d5-c52873474314"/>
    <ds:schemaRef ds:uri="f09185d5-c2ff-40e8-abcf-5665c933b6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A6B68F-6502-47E5-AD47-306BE16BA4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Nettotuottolaskelma</vt:lpstr>
      <vt:lpstr>Nettotuottolaskelma!Tulostusalue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 Saravuo</dc:creator>
  <cp:lastModifiedBy>Harri Saravuo</cp:lastModifiedBy>
  <cp:lastPrinted>2024-03-05T12:04:43Z</cp:lastPrinted>
  <dcterms:created xsi:type="dcterms:W3CDTF">2022-01-27T15:10:50Z</dcterms:created>
  <dcterms:modified xsi:type="dcterms:W3CDTF">2024-03-05T12:05:14Z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0x010100A2B5257754976A4796BA2F7C6F9C645C</vt:lpwstr>
  </property>
  <property fmtid="{D5CDD505-2E9C-101B-9397-08002B2CF9AE}" pid="3" name="MediaServiceImageTags">
    <vt:lpwstr/>
  </property>
</Properties>
</file>